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owoll\Desktop\ALB\Kennzahlen\Jahresberichte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L12" i="1"/>
  <c r="P7" i="1" l="1"/>
  <c r="L7" i="1"/>
  <c r="P5" i="1" l="1"/>
  <c r="H26" i="1" l="1"/>
  <c r="C13" i="1"/>
  <c r="H20" i="1" l="1"/>
  <c r="G19" i="1"/>
  <c r="F19" i="1"/>
  <c r="E19" i="1"/>
  <c r="H24" i="1" l="1"/>
  <c r="D24" i="1"/>
  <c r="C24" i="1"/>
  <c r="H19" i="1" l="1"/>
  <c r="H12" i="1" l="1"/>
  <c r="H7" i="1" l="1"/>
  <c r="C7" i="1" l="1"/>
  <c r="H8" i="1" l="1"/>
  <c r="H14" i="1"/>
  <c r="H18" i="1"/>
  <c r="H21" i="1"/>
  <c r="H27" i="1"/>
</calcChain>
</file>

<file path=xl/sharedStrings.xml><?xml version="1.0" encoding="utf-8"?>
<sst xmlns="http://schemas.openxmlformats.org/spreadsheetml/2006/main" count="87" uniqueCount="34">
  <si>
    <t>Abt R</t>
  </si>
  <si>
    <t>Abt W</t>
  </si>
  <si>
    <t xml:space="preserve">Abt OWL </t>
  </si>
  <si>
    <t>Stammpersonal</t>
  </si>
  <si>
    <t>Auszubildende</t>
  </si>
  <si>
    <t>Online zugängliche Datensätze (VZE)</t>
  </si>
  <si>
    <t>Restauriertes und konserviertes Archivgut (lfm)</t>
  </si>
  <si>
    <t>Benutzertage</t>
  </si>
  <si>
    <t>Schriftliche Auskünfte</t>
  </si>
  <si>
    <t>Ausgehobene Archivalien</t>
  </si>
  <si>
    <t>Reproduktionen für Benutzer</t>
  </si>
  <si>
    <t xml:space="preserve">Zugriffe auf Online-Digitalisate </t>
  </si>
  <si>
    <t>Besucher von archvipädagogischen Veranstaltungen</t>
  </si>
  <si>
    <t xml:space="preserve">Veranstaltungen </t>
  </si>
  <si>
    <t xml:space="preserve">LAV Gesamt </t>
  </si>
  <si>
    <t>—</t>
  </si>
  <si>
    <t>LAV Gesamt</t>
  </si>
  <si>
    <t>Jahresleistungen</t>
  </si>
  <si>
    <t>Grundzahlen</t>
  </si>
  <si>
    <t>Übernommenes Archivgut (lfm)</t>
  </si>
  <si>
    <t>Digitalisate Online (Anzahl Dateien)</t>
  </si>
  <si>
    <t>Umfang des Archivguts (lfm)</t>
  </si>
  <si>
    <t>Datensätze in VERA (VZE)</t>
  </si>
  <si>
    <t>Übernommenes elektronisches Archivgut (Anzahl Akzessionen)</t>
  </si>
  <si>
    <t>Verzeichnetes Archivgut (VZE)</t>
  </si>
  <si>
    <t>18a</t>
  </si>
  <si>
    <t>17a</t>
  </si>
  <si>
    <t>Aufrufe von Internetseiten in archive.nrw.de (Hits-webelizer)</t>
  </si>
  <si>
    <t>Aufrufe von Internetseiten in archive.nrw.de (Hits - NGINX-Proxy)</t>
  </si>
  <si>
    <t>Aufrufe von Internetseiten des LAV (Hits - webelizer)</t>
  </si>
  <si>
    <t>Aufrufe von Internetseiten des LAV (Hits - NGINX-Proxy)</t>
  </si>
  <si>
    <t>leer</t>
  </si>
  <si>
    <t>Jahreskennzahlen 2017 - 2021</t>
  </si>
  <si>
    <t>Bestand digitalisiertes Archivgut (Anzahl Dateien)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</si>
</sst>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164" fontId="2" fillId="4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5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right"/>
    </xf>
    <xf numFmtId="0" fontId="2" fillId="0" borderId="1" xfId="0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1076325</xdr:colOff>
      <xdr:row>2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47529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1076325</xdr:colOff>
      <xdr:row>2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47529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7"/>
  <sheetViews>
    <sheetView tabSelected="1" workbookViewId="0">
      <pane ySplit="3" topLeftCell="A16" activePane="bottomLeft" state="frozen"/>
      <selection pane="bottomLeft" activeCell="I37" sqref="I37"/>
    </sheetView>
  </sheetViews>
  <sheetFormatPr baseColWidth="10" defaultRowHeight="15" x14ac:dyDescent="0.25"/>
  <cols>
    <col min="2" max="2" width="22.7109375" customWidth="1"/>
    <col min="3" max="4" width="15.7109375" customWidth="1"/>
    <col min="5" max="7" width="15.7109375" hidden="1" customWidth="1"/>
    <col min="8" max="8" width="15.7109375" customWidth="1"/>
    <col min="9" max="9" width="17" style="7" customWidth="1"/>
    <col min="10" max="11" width="11.42578125" customWidth="1"/>
    <col min="12" max="12" width="13.42578125" customWidth="1"/>
    <col min="13" max="13" width="15.5703125" bestFit="1" customWidth="1"/>
    <col min="15" max="15" width="18.42578125" customWidth="1"/>
    <col min="16" max="16" width="13" bestFit="1" customWidth="1"/>
  </cols>
  <sheetData>
    <row r="1" spans="1:16" s="1" customFormat="1" ht="22.5" customHeight="1" x14ac:dyDescent="0.25">
      <c r="B1" s="2"/>
      <c r="C1" s="25" t="s">
        <v>32</v>
      </c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</row>
    <row r="2" spans="1:16" s="1" customFormat="1" ht="22.5" customHeight="1" x14ac:dyDescent="0.25">
      <c r="A2" s="27"/>
      <c r="B2" s="28"/>
      <c r="C2" s="29">
        <v>2017</v>
      </c>
      <c r="D2" s="29">
        <v>2018</v>
      </c>
      <c r="E2" s="30">
        <v>2019</v>
      </c>
      <c r="F2" s="30"/>
      <c r="G2" s="30"/>
      <c r="H2" s="30"/>
      <c r="I2" s="31">
        <v>2020</v>
      </c>
      <c r="J2" s="31"/>
      <c r="K2" s="31"/>
      <c r="L2" s="31"/>
      <c r="M2" s="31">
        <v>2021</v>
      </c>
      <c r="N2" s="31"/>
      <c r="O2" s="31"/>
      <c r="P2" s="31"/>
    </row>
    <row r="3" spans="1:16" x14ac:dyDescent="0.25">
      <c r="A3" s="32"/>
      <c r="B3" s="27"/>
      <c r="C3" s="29" t="s">
        <v>16</v>
      </c>
      <c r="D3" s="29" t="s">
        <v>16</v>
      </c>
      <c r="E3" s="29" t="s">
        <v>0</v>
      </c>
      <c r="F3" s="29" t="s">
        <v>1</v>
      </c>
      <c r="G3" s="29" t="s">
        <v>2</v>
      </c>
      <c r="H3" s="29" t="s">
        <v>14</v>
      </c>
      <c r="I3" s="33" t="s">
        <v>0</v>
      </c>
      <c r="J3" s="29" t="s">
        <v>1</v>
      </c>
      <c r="K3" s="29" t="s">
        <v>2</v>
      </c>
      <c r="L3" s="29" t="s">
        <v>16</v>
      </c>
      <c r="M3" s="33" t="s">
        <v>0</v>
      </c>
      <c r="N3" s="29" t="s">
        <v>1</v>
      </c>
      <c r="O3" s="29" t="s">
        <v>2</v>
      </c>
      <c r="P3" s="29" t="s">
        <v>16</v>
      </c>
    </row>
    <row r="4" spans="1:16" s="6" customFormat="1" ht="30" customHeight="1" x14ac:dyDescent="0.25">
      <c r="A4" s="34"/>
      <c r="B4" s="35" t="s">
        <v>18</v>
      </c>
      <c r="C4" s="29"/>
      <c r="D4" s="29"/>
      <c r="E4" s="29"/>
      <c r="F4" s="29"/>
      <c r="G4" s="29"/>
      <c r="H4" s="29"/>
      <c r="I4" s="36"/>
      <c r="J4" s="34"/>
      <c r="K4" s="34"/>
      <c r="L4" s="34"/>
      <c r="M4" s="34"/>
      <c r="N4" s="34"/>
      <c r="O4" s="34"/>
      <c r="P4" s="34"/>
    </row>
    <row r="5" spans="1:16" x14ac:dyDescent="0.25">
      <c r="A5" s="32">
        <v>1</v>
      </c>
      <c r="B5" s="37" t="s">
        <v>3</v>
      </c>
      <c r="C5" s="3">
        <v>173</v>
      </c>
      <c r="D5" s="4">
        <v>190</v>
      </c>
      <c r="E5" s="3"/>
      <c r="F5" s="3"/>
      <c r="G5" s="3"/>
      <c r="H5" s="3">
        <v>193</v>
      </c>
      <c r="I5" s="11"/>
      <c r="J5" s="12"/>
      <c r="K5" s="12"/>
      <c r="L5" s="12">
        <v>186</v>
      </c>
      <c r="M5" s="13"/>
      <c r="N5" s="13"/>
      <c r="O5" s="13"/>
      <c r="P5" s="13">
        <f>177</f>
        <v>177</v>
      </c>
    </row>
    <row r="6" spans="1:16" x14ac:dyDescent="0.25">
      <c r="A6" s="32">
        <v>2</v>
      </c>
      <c r="B6" s="37" t="s">
        <v>4</v>
      </c>
      <c r="C6" s="3">
        <v>18</v>
      </c>
      <c r="D6" s="4">
        <v>23</v>
      </c>
      <c r="E6" s="3" t="s">
        <v>15</v>
      </c>
      <c r="F6" s="3" t="s">
        <v>15</v>
      </c>
      <c r="G6" s="3" t="s">
        <v>15</v>
      </c>
      <c r="H6" s="3">
        <v>29</v>
      </c>
      <c r="I6" s="11"/>
      <c r="J6" s="12"/>
      <c r="K6" s="12"/>
      <c r="L6" s="12">
        <v>25</v>
      </c>
      <c r="M6" s="13"/>
      <c r="N6" s="13"/>
      <c r="O6" s="13"/>
      <c r="P6" s="13">
        <v>30</v>
      </c>
    </row>
    <row r="7" spans="1:16" ht="30" x14ac:dyDescent="0.25">
      <c r="A7" s="32">
        <v>3</v>
      </c>
      <c r="B7" s="38" t="s">
        <v>21</v>
      </c>
      <c r="C7" s="3">
        <f>136387.8-3417.8</f>
        <v>132970</v>
      </c>
      <c r="D7" s="4">
        <v>136387.79999999999</v>
      </c>
      <c r="E7" s="3">
        <v>69251</v>
      </c>
      <c r="F7" s="3">
        <v>37775</v>
      </c>
      <c r="G7" s="3">
        <v>33180.699999999997</v>
      </c>
      <c r="H7" s="3">
        <f>SUM(E7:F7:G7)</f>
        <v>140206.70000000001</v>
      </c>
      <c r="I7" s="14">
        <v>69904.479999999996</v>
      </c>
      <c r="J7" s="4">
        <v>38119.21</v>
      </c>
      <c r="K7" s="4">
        <v>33181</v>
      </c>
      <c r="L7" s="15">
        <f>SUM(I7:K7)</f>
        <v>141204.69</v>
      </c>
      <c r="M7" s="3">
        <v>70584.710000000006</v>
      </c>
      <c r="N7" s="3">
        <v>38418</v>
      </c>
      <c r="O7" s="3">
        <v>33341</v>
      </c>
      <c r="P7" s="3">
        <f>SUM(M7:O7)</f>
        <v>142343.71000000002</v>
      </c>
    </row>
    <row r="8" spans="1:16" ht="30" x14ac:dyDescent="0.25">
      <c r="A8" s="32">
        <v>4</v>
      </c>
      <c r="B8" s="38" t="s">
        <v>22</v>
      </c>
      <c r="C8" s="8">
        <v>9349716</v>
      </c>
      <c r="D8" s="4">
        <v>9676638</v>
      </c>
      <c r="E8" s="3">
        <v>5392918</v>
      </c>
      <c r="F8" s="3">
        <v>2390155</v>
      </c>
      <c r="G8" s="3">
        <v>1973268</v>
      </c>
      <c r="H8" s="3">
        <f>SUM(E8:F8:G8)</f>
        <v>9756341</v>
      </c>
      <c r="I8" s="16">
        <v>5932215</v>
      </c>
      <c r="J8" s="17">
        <v>2422962</v>
      </c>
      <c r="K8" s="17">
        <v>2069137</v>
      </c>
      <c r="L8" s="15">
        <v>10424314</v>
      </c>
      <c r="M8" s="3">
        <v>6054025</v>
      </c>
      <c r="N8" s="3">
        <v>2437171</v>
      </c>
      <c r="O8" s="3">
        <v>2114329</v>
      </c>
      <c r="P8" s="3">
        <v>10605525</v>
      </c>
    </row>
    <row r="9" spans="1:16" ht="30" x14ac:dyDescent="0.25">
      <c r="A9" s="32">
        <v>5</v>
      </c>
      <c r="B9" s="38" t="s">
        <v>5</v>
      </c>
      <c r="C9" s="8">
        <v>1321798</v>
      </c>
      <c r="D9" s="4">
        <v>1321798</v>
      </c>
      <c r="E9" s="3" t="s">
        <v>15</v>
      </c>
      <c r="F9" s="3" t="s">
        <v>15</v>
      </c>
      <c r="G9" s="3" t="s">
        <v>15</v>
      </c>
      <c r="H9" s="8">
        <v>1321798</v>
      </c>
      <c r="I9" s="18"/>
      <c r="J9" s="12"/>
      <c r="K9" s="12"/>
      <c r="L9" s="15">
        <v>1595378</v>
      </c>
      <c r="M9" s="13"/>
      <c r="N9" s="13"/>
      <c r="O9" s="13"/>
      <c r="P9" s="3">
        <v>2116358</v>
      </c>
    </row>
    <row r="10" spans="1:16" ht="30" x14ac:dyDescent="0.25">
      <c r="A10" s="32">
        <v>6</v>
      </c>
      <c r="B10" s="38" t="s">
        <v>20</v>
      </c>
      <c r="C10" s="3">
        <v>3278308</v>
      </c>
      <c r="D10" s="4">
        <v>5479295</v>
      </c>
      <c r="E10" s="3" t="s">
        <v>15</v>
      </c>
      <c r="F10" s="3" t="s">
        <v>15</v>
      </c>
      <c r="G10" s="3" t="s">
        <v>15</v>
      </c>
      <c r="H10" s="3">
        <v>8373372</v>
      </c>
      <c r="I10" s="18"/>
      <c r="J10" s="12"/>
      <c r="K10" s="12"/>
      <c r="L10" s="15">
        <v>10826875</v>
      </c>
      <c r="M10" s="13"/>
      <c r="N10" s="13"/>
      <c r="O10" s="13"/>
      <c r="P10" s="3">
        <v>22355642</v>
      </c>
    </row>
    <row r="11" spans="1:16" ht="30" customHeight="1" x14ac:dyDescent="0.25">
      <c r="A11" s="32"/>
      <c r="B11" s="39" t="s">
        <v>17</v>
      </c>
      <c r="C11" s="40"/>
      <c r="D11" s="40"/>
      <c r="E11" s="40"/>
      <c r="F11" s="40"/>
      <c r="G11" s="40"/>
      <c r="H11" s="40"/>
      <c r="I11" s="36"/>
      <c r="J11" s="32"/>
      <c r="K11" s="32"/>
      <c r="L11" s="32"/>
      <c r="M11" s="32"/>
      <c r="N11" s="32"/>
      <c r="O11" s="32"/>
      <c r="P11" s="32"/>
    </row>
    <row r="12" spans="1:16" ht="30" x14ac:dyDescent="0.25">
      <c r="A12" s="32">
        <v>7</v>
      </c>
      <c r="B12" s="38" t="s">
        <v>19</v>
      </c>
      <c r="C12" s="3">
        <v>1076.7</v>
      </c>
      <c r="D12" s="4">
        <v>3417.8</v>
      </c>
      <c r="E12" s="3">
        <v>652</v>
      </c>
      <c r="F12" s="3">
        <v>241.6</v>
      </c>
      <c r="G12" s="3">
        <v>210</v>
      </c>
      <c r="H12" s="3">
        <f>SUM(E12:F12:G12)</f>
        <v>1103.5999999999999</v>
      </c>
      <c r="I12" s="19">
        <v>674.08</v>
      </c>
      <c r="J12" s="4">
        <v>345.2</v>
      </c>
      <c r="K12" s="4">
        <v>120.21</v>
      </c>
      <c r="L12" s="23">
        <f>SUM(I12:K12)</f>
        <v>1139.49</v>
      </c>
      <c r="M12" s="13">
        <v>970.47</v>
      </c>
      <c r="N12" s="13">
        <v>299.10000000000002</v>
      </c>
      <c r="O12" s="13">
        <v>88.29</v>
      </c>
      <c r="P12" s="13">
        <f>SUM(M12:O12)</f>
        <v>1357.8600000000001</v>
      </c>
    </row>
    <row r="13" spans="1:16" ht="60" x14ac:dyDescent="0.25">
      <c r="A13" s="32">
        <v>8</v>
      </c>
      <c r="B13" s="38" t="s">
        <v>23</v>
      </c>
      <c r="C13" s="3">
        <f>1+1+1+1+1</f>
        <v>5</v>
      </c>
      <c r="D13" s="4">
        <v>56</v>
      </c>
      <c r="E13" s="3">
        <v>10</v>
      </c>
      <c r="F13" s="3">
        <v>2</v>
      </c>
      <c r="G13" s="3">
        <v>34</v>
      </c>
      <c r="H13" s="3">
        <v>46</v>
      </c>
      <c r="I13" s="19">
        <v>2</v>
      </c>
      <c r="J13" s="19">
        <v>0</v>
      </c>
      <c r="K13" s="19">
        <v>8</v>
      </c>
      <c r="L13" s="19">
        <v>10</v>
      </c>
      <c r="M13" s="13">
        <v>2</v>
      </c>
      <c r="N13" s="13">
        <v>1</v>
      </c>
      <c r="O13" s="13">
        <v>26</v>
      </c>
      <c r="P13" s="22">
        <v>29</v>
      </c>
    </row>
    <row r="14" spans="1:16" ht="30" x14ac:dyDescent="0.25">
      <c r="A14" s="32">
        <v>9</v>
      </c>
      <c r="B14" s="38" t="s">
        <v>24</v>
      </c>
      <c r="C14" s="3">
        <v>234380</v>
      </c>
      <c r="D14" s="4">
        <v>171234</v>
      </c>
      <c r="E14" s="3">
        <v>75389</v>
      </c>
      <c r="F14" s="3">
        <v>55060</v>
      </c>
      <c r="G14" s="3">
        <v>30747</v>
      </c>
      <c r="H14" s="3">
        <f>SUM(E14:F14:G14)</f>
        <v>161196</v>
      </c>
      <c r="I14" s="16">
        <v>82350</v>
      </c>
      <c r="J14" s="24">
        <v>35626</v>
      </c>
      <c r="K14" s="4">
        <v>23877</v>
      </c>
      <c r="L14" s="15">
        <v>141853</v>
      </c>
      <c r="M14" s="3">
        <v>66825</v>
      </c>
      <c r="N14" s="3">
        <v>30128</v>
      </c>
      <c r="O14" s="3">
        <v>44266</v>
      </c>
      <c r="P14" s="3">
        <v>141246</v>
      </c>
    </row>
    <row r="15" spans="1:16" x14ac:dyDescent="0.25">
      <c r="A15" s="32">
        <v>10</v>
      </c>
      <c r="B15" s="38" t="s">
        <v>31</v>
      </c>
      <c r="C15" s="3"/>
      <c r="D15" s="4"/>
      <c r="E15" s="3"/>
      <c r="F15" s="3"/>
      <c r="G15" s="3"/>
      <c r="H15" s="3"/>
      <c r="I15" s="16"/>
      <c r="J15" s="24"/>
      <c r="K15" s="4"/>
      <c r="L15" s="15"/>
      <c r="M15" s="3"/>
      <c r="N15" s="3"/>
      <c r="O15" s="3"/>
      <c r="P15" s="3"/>
    </row>
    <row r="16" spans="1:16" ht="45" x14ac:dyDescent="0.25">
      <c r="A16" s="32">
        <v>11</v>
      </c>
      <c r="B16" s="38" t="s">
        <v>6</v>
      </c>
      <c r="C16" s="3">
        <v>139</v>
      </c>
      <c r="D16" s="4">
        <v>125</v>
      </c>
      <c r="E16" s="3"/>
      <c r="F16" s="3"/>
      <c r="G16" s="3"/>
      <c r="H16" s="3">
        <v>132</v>
      </c>
      <c r="I16" s="20"/>
      <c r="J16" s="20"/>
      <c r="K16" s="20"/>
      <c r="L16" s="12">
        <v>226.4</v>
      </c>
      <c r="M16" s="13"/>
      <c r="N16" s="13"/>
      <c r="O16" s="13"/>
      <c r="P16" s="13">
        <v>165.8</v>
      </c>
    </row>
    <row r="17" spans="1:69" ht="60" x14ac:dyDescent="0.25">
      <c r="A17" s="32">
        <v>12</v>
      </c>
      <c r="B17" s="41" t="s">
        <v>33</v>
      </c>
      <c r="C17" s="3" t="s">
        <v>15</v>
      </c>
      <c r="D17" s="4">
        <v>28607468</v>
      </c>
      <c r="E17" s="3"/>
      <c r="F17" s="3"/>
      <c r="G17" s="3"/>
      <c r="H17" s="3">
        <v>36433599</v>
      </c>
      <c r="I17" s="21"/>
      <c r="J17" s="20"/>
      <c r="K17" s="12"/>
      <c r="L17" s="15">
        <v>44941450</v>
      </c>
      <c r="M17" s="13"/>
      <c r="N17" s="13"/>
      <c r="O17" s="13"/>
      <c r="P17" s="3">
        <v>55427046</v>
      </c>
    </row>
    <row r="18" spans="1:69" x14ac:dyDescent="0.25">
      <c r="A18" s="32">
        <v>13</v>
      </c>
      <c r="B18" s="38" t="s">
        <v>7</v>
      </c>
      <c r="C18" s="3">
        <v>9078</v>
      </c>
      <c r="D18" s="4">
        <v>8733</v>
      </c>
      <c r="E18" s="3">
        <v>3906</v>
      </c>
      <c r="F18" s="3">
        <v>2309</v>
      </c>
      <c r="G18" s="3">
        <v>1856</v>
      </c>
      <c r="H18" s="3">
        <f>SUM(E18:F18:G18)</f>
        <v>8071</v>
      </c>
      <c r="I18" s="16">
        <v>2593</v>
      </c>
      <c r="J18" s="4">
        <v>1386</v>
      </c>
      <c r="K18" s="4">
        <v>1696</v>
      </c>
      <c r="L18" s="15">
        <v>5675</v>
      </c>
      <c r="M18" s="3">
        <v>1731</v>
      </c>
      <c r="N18" s="3">
        <v>839</v>
      </c>
      <c r="O18" s="3">
        <v>847</v>
      </c>
      <c r="P18" s="3">
        <v>3417</v>
      </c>
    </row>
    <row r="19" spans="1:69" ht="30" x14ac:dyDescent="0.25">
      <c r="A19" s="32">
        <v>14</v>
      </c>
      <c r="B19" s="38" t="s">
        <v>8</v>
      </c>
      <c r="C19" s="3">
        <v>9737</v>
      </c>
      <c r="D19" s="4">
        <v>9895</v>
      </c>
      <c r="E19" s="3">
        <f>4890+322+181</f>
        <v>5393</v>
      </c>
      <c r="F19" s="3">
        <f>3219+70+106</f>
        <v>3395</v>
      </c>
      <c r="G19" s="3">
        <f>1432+16+70</f>
        <v>1518</v>
      </c>
      <c r="H19" s="3">
        <f>SUM(E19:F19:G19)+21</f>
        <v>10327</v>
      </c>
      <c r="I19" s="16">
        <v>6068</v>
      </c>
      <c r="J19" s="24">
        <v>3786</v>
      </c>
      <c r="K19" s="4">
        <v>2009</v>
      </c>
      <c r="L19" s="15">
        <v>11878</v>
      </c>
      <c r="M19" s="3">
        <v>6767</v>
      </c>
      <c r="N19" s="3">
        <v>3818</v>
      </c>
      <c r="O19" s="3">
        <v>1497</v>
      </c>
      <c r="P19" s="3">
        <v>12147</v>
      </c>
    </row>
    <row r="20" spans="1:69" ht="30" x14ac:dyDescent="0.25">
      <c r="A20" s="32">
        <v>15</v>
      </c>
      <c r="B20" s="38" t="s">
        <v>9</v>
      </c>
      <c r="C20" s="3">
        <v>70043</v>
      </c>
      <c r="D20" s="4">
        <v>67443</v>
      </c>
      <c r="E20" s="3">
        <v>31935</v>
      </c>
      <c r="F20" s="3">
        <v>16426</v>
      </c>
      <c r="G20" s="3">
        <v>13194</v>
      </c>
      <c r="H20" s="3">
        <f>SUM(E20:F20:G20)</f>
        <v>61555</v>
      </c>
      <c r="I20" s="16">
        <v>28048</v>
      </c>
      <c r="J20" s="4">
        <v>13974</v>
      </c>
      <c r="K20" s="4">
        <v>91676</v>
      </c>
      <c r="L20" s="15">
        <v>133698</v>
      </c>
      <c r="M20" s="3">
        <v>22410</v>
      </c>
      <c r="N20" s="3">
        <v>8217</v>
      </c>
      <c r="O20" s="3">
        <v>11377</v>
      </c>
      <c r="P20" s="3">
        <v>42004</v>
      </c>
    </row>
    <row r="21" spans="1:69" ht="30" x14ac:dyDescent="0.25">
      <c r="A21" s="32">
        <v>16</v>
      </c>
      <c r="B21" s="38" t="s">
        <v>10</v>
      </c>
      <c r="C21" s="3">
        <v>208688</v>
      </c>
      <c r="D21" s="4">
        <v>198675</v>
      </c>
      <c r="E21" s="3">
        <v>144868</v>
      </c>
      <c r="F21" s="3">
        <v>37446</v>
      </c>
      <c r="G21" s="3">
        <v>11029</v>
      </c>
      <c r="H21" s="3">
        <f>SUM(E21:F21:G21)</f>
        <v>193343</v>
      </c>
      <c r="I21" s="16">
        <v>141069</v>
      </c>
      <c r="J21" s="4">
        <v>56242</v>
      </c>
      <c r="K21" s="4">
        <v>17601</v>
      </c>
      <c r="L21" s="15">
        <v>214912</v>
      </c>
      <c r="M21" s="3">
        <v>151987</v>
      </c>
      <c r="N21" s="3">
        <v>81225</v>
      </c>
      <c r="O21" s="3">
        <v>14086</v>
      </c>
      <c r="P21" s="3">
        <v>247298</v>
      </c>
    </row>
    <row r="22" spans="1:69" ht="60" x14ac:dyDescent="0.25">
      <c r="A22" s="32">
        <v>17</v>
      </c>
      <c r="B22" s="42" t="s">
        <v>27</v>
      </c>
      <c r="C22" s="3">
        <v>48706503</v>
      </c>
      <c r="D22" s="4">
        <v>53938167</v>
      </c>
      <c r="E22" s="3" t="s">
        <v>15</v>
      </c>
      <c r="F22" s="3" t="s">
        <v>15</v>
      </c>
      <c r="G22" s="3" t="s">
        <v>15</v>
      </c>
      <c r="H22" s="3">
        <v>54095735</v>
      </c>
      <c r="I22" s="19"/>
      <c r="J22" s="4"/>
      <c r="K22" s="4"/>
      <c r="L22" s="4">
        <v>57673313</v>
      </c>
      <c r="M22" s="13"/>
      <c r="N22" s="13"/>
      <c r="O22" s="13"/>
      <c r="P22" s="3">
        <v>60583261</v>
      </c>
    </row>
    <row r="23" spans="1:69" ht="64.5" customHeight="1" x14ac:dyDescent="0.25">
      <c r="A23" s="43" t="s">
        <v>26</v>
      </c>
      <c r="B23" s="38" t="s">
        <v>28</v>
      </c>
      <c r="C23" s="3" t="s">
        <v>15</v>
      </c>
      <c r="D23" s="4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4" t="s">
        <v>15</v>
      </c>
      <c r="J23" s="4" t="s">
        <v>15</v>
      </c>
      <c r="K23" s="4" t="s">
        <v>15</v>
      </c>
      <c r="L23" s="4" t="s">
        <v>15</v>
      </c>
      <c r="M23" s="3" t="s">
        <v>15</v>
      </c>
      <c r="N23" s="3" t="s">
        <v>15</v>
      </c>
      <c r="O23" s="3" t="s">
        <v>15</v>
      </c>
      <c r="P23" s="3">
        <v>6643314</v>
      </c>
    </row>
    <row r="24" spans="1:69" ht="60" x14ac:dyDescent="0.25">
      <c r="A24" s="44">
        <v>18</v>
      </c>
      <c r="B24" s="38" t="s">
        <v>29</v>
      </c>
      <c r="C24" s="3">
        <f>2579298+17313774</f>
        <v>19893072</v>
      </c>
      <c r="D24" s="4">
        <f>3664360+15514364</f>
        <v>19178724</v>
      </c>
      <c r="E24" s="3" t="s">
        <v>15</v>
      </c>
      <c r="F24" s="3" t="s">
        <v>15</v>
      </c>
      <c r="G24" s="3" t="s">
        <v>15</v>
      </c>
      <c r="H24" s="3">
        <f>3684111+13965703</f>
        <v>17649814</v>
      </c>
      <c r="I24" s="19"/>
      <c r="J24" s="4"/>
      <c r="K24" s="4"/>
      <c r="L24" s="4">
        <v>23109803</v>
      </c>
      <c r="M24" s="3" t="s">
        <v>15</v>
      </c>
      <c r="N24" s="3" t="s">
        <v>15</v>
      </c>
      <c r="O24" s="3" t="s">
        <v>15</v>
      </c>
      <c r="P24" s="3" t="s">
        <v>15</v>
      </c>
    </row>
    <row r="25" spans="1:69" ht="67.5" customHeight="1" x14ac:dyDescent="0.25">
      <c r="A25" s="43" t="s">
        <v>25</v>
      </c>
      <c r="B25" s="38" t="s">
        <v>30</v>
      </c>
      <c r="C25" s="3" t="s">
        <v>15</v>
      </c>
      <c r="D25" s="4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4" t="s">
        <v>15</v>
      </c>
      <c r="J25" s="4" t="s">
        <v>15</v>
      </c>
      <c r="K25" s="4" t="s">
        <v>15</v>
      </c>
      <c r="L25" s="4">
        <v>6100933</v>
      </c>
      <c r="M25" s="3" t="s">
        <v>15</v>
      </c>
      <c r="N25" s="3" t="s">
        <v>15</v>
      </c>
      <c r="O25" s="3" t="s">
        <v>15</v>
      </c>
      <c r="P25" s="3">
        <v>4580704</v>
      </c>
    </row>
    <row r="26" spans="1:69" s="10" customFormat="1" ht="30" x14ac:dyDescent="0.25">
      <c r="A26" s="32">
        <v>19</v>
      </c>
      <c r="B26" s="42" t="s">
        <v>11</v>
      </c>
      <c r="C26" s="3">
        <v>3523900</v>
      </c>
      <c r="D26" s="14">
        <v>7474520</v>
      </c>
      <c r="E26" s="3">
        <v>9767999</v>
      </c>
      <c r="F26" s="3">
        <v>504356</v>
      </c>
      <c r="G26" s="3">
        <v>12310619</v>
      </c>
      <c r="H26" s="3">
        <f>SUM(E26:F26:G26)+15444</f>
        <v>22598418</v>
      </c>
      <c r="I26" s="4">
        <v>14917628</v>
      </c>
      <c r="J26" s="4">
        <v>848552</v>
      </c>
      <c r="K26" s="4">
        <v>15886109</v>
      </c>
      <c r="L26" s="4">
        <v>31660229</v>
      </c>
      <c r="M26" s="3">
        <v>17626423</v>
      </c>
      <c r="N26" s="3">
        <v>1111134</v>
      </c>
      <c r="O26" s="3">
        <v>15508077</v>
      </c>
      <c r="P26" s="3">
        <v>34251587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 ht="45" x14ac:dyDescent="0.25">
      <c r="A27" s="32">
        <v>20</v>
      </c>
      <c r="B27" s="38" t="s">
        <v>12</v>
      </c>
      <c r="C27" s="3">
        <v>2354</v>
      </c>
      <c r="D27" s="4">
        <v>1175</v>
      </c>
      <c r="E27" s="3">
        <v>321</v>
      </c>
      <c r="F27" s="3">
        <v>630</v>
      </c>
      <c r="G27" s="3">
        <v>465</v>
      </c>
      <c r="H27" s="3">
        <f>SUM(E27:F27:G27)</f>
        <v>1416</v>
      </c>
      <c r="I27" s="19">
        <v>0</v>
      </c>
      <c r="J27" s="4">
        <v>446</v>
      </c>
      <c r="K27" s="4">
        <v>181</v>
      </c>
      <c r="L27" s="15">
        <v>627</v>
      </c>
      <c r="M27" s="13">
        <v>32</v>
      </c>
      <c r="N27" s="13">
        <v>320</v>
      </c>
      <c r="O27" s="13">
        <v>231</v>
      </c>
      <c r="P27" s="13">
        <v>583</v>
      </c>
    </row>
    <row r="28" spans="1:69" x14ac:dyDescent="0.25">
      <c r="A28" s="32">
        <v>21</v>
      </c>
      <c r="B28" s="42" t="s">
        <v>13</v>
      </c>
      <c r="C28" s="3">
        <v>13</v>
      </c>
      <c r="D28" s="4">
        <v>99</v>
      </c>
      <c r="E28" s="3">
        <v>7</v>
      </c>
      <c r="F28" s="3">
        <v>11</v>
      </c>
      <c r="G28" s="3">
        <v>5</v>
      </c>
      <c r="H28" s="3">
        <v>49</v>
      </c>
      <c r="I28" s="19">
        <v>6</v>
      </c>
      <c r="J28" s="4">
        <v>5</v>
      </c>
      <c r="K28" s="4">
        <v>3</v>
      </c>
      <c r="L28" s="12">
        <v>57</v>
      </c>
      <c r="M28" s="13">
        <v>5</v>
      </c>
      <c r="N28" s="13">
        <v>1</v>
      </c>
      <c r="O28" s="13"/>
      <c r="P28" s="13">
        <v>9</v>
      </c>
    </row>
    <row r="35" spans="3:3" x14ac:dyDescent="0.25">
      <c r="C35" s="5"/>
    </row>
    <row r="36" spans="3:3" x14ac:dyDescent="0.25">
      <c r="C36" s="5"/>
    </row>
    <row r="37" spans="3:3" x14ac:dyDescent="0.25">
      <c r="C37" s="5"/>
    </row>
  </sheetData>
  <mergeCells count="4">
    <mergeCell ref="E2:H2"/>
    <mergeCell ref="I2:L2"/>
    <mergeCell ref="M2:P2"/>
    <mergeCell ref="C1:P1"/>
  </mergeCells>
  <pageMargins left="0.7" right="0.7" top="0.78740157499999996" bottom="0.78740157499999996" header="0.3" footer="0.3"/>
  <pageSetup paperSize="8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Landesarchiv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Pfeiffer, Daniela</dc:creator>
  <cp:lastModifiedBy>Kowoll, Holger</cp:lastModifiedBy>
  <cp:lastPrinted>2022-11-15T08:37:47Z</cp:lastPrinted>
  <dcterms:created xsi:type="dcterms:W3CDTF">2020-04-08T07:38:57Z</dcterms:created>
  <dcterms:modified xsi:type="dcterms:W3CDTF">2022-12-08T11:22:53Z</dcterms:modified>
</cp:coreProperties>
</file>